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B:\+++AGAZZINI LIGHT 18.5 +++\PESO 18.5\CONFIGURATORE EXCEL\"/>
    </mc:Choice>
  </mc:AlternateContent>
  <xr:revisionPtr revIDLastSave="0" documentId="13_ncr:1_{70991F19-AC03-401E-9542-C9816FD89DE7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Configuratore Explorer" sheetId="1" r:id="rId1"/>
    <sheet name="Database Componenti" sheetId="2" r:id="rId2"/>
  </sheets>
  <definedNames>
    <definedName name="AMMORTIZZATORE">'Database Componenti'!$E$3:$F$14</definedName>
    <definedName name="Attaccomanubrio" localSheetId="0">'Database Componenti'!$E$30:$F$39</definedName>
    <definedName name="Batteria">'Database Componenti'!$E$72:$F$81</definedName>
    <definedName name="Catena">'Database Componenti'!$I$44:$J$54</definedName>
    <definedName name="Coperture">'Database Componenti'!$E$58:$F$67</definedName>
    <definedName name="Corona">'Database Componenti'!$E$44:$F$54</definedName>
    <definedName name="Deragliatore">'Database Componenti'!$A$44:$B$54</definedName>
    <definedName name="DISCHI">'Database Componenti'!$A$17:$B$26</definedName>
    <definedName name="FORCELLA">'Database Componenti'!$A$3:$B$11</definedName>
    <definedName name="FRENI">'Database Componenti'!$I$3:$J$13</definedName>
    <definedName name="Inserti">'Database Componenti'!$I$58:$J$67</definedName>
    <definedName name="Manubrio">'Database Componenti'!$A$30:$B$39</definedName>
    <definedName name="Motore">'Database Componenti'!$A$72:$B$80</definedName>
    <definedName name="Paccopignoni">'Database Componenti'!$A$58:$B$68</definedName>
    <definedName name="Reggisella">'Database Componenti'!$E$17:$F$26</definedName>
    <definedName name="Ruote">'Database Componenti'!$I$30:$J$40</definedName>
    <definedName name="Sella">'Database Componenti'!$I$17:$J$26</definedName>
  </definedNames>
  <calcPr calcId="191029"/>
</workbook>
</file>

<file path=xl/calcChain.xml><?xml version="1.0" encoding="utf-8"?>
<calcChain xmlns="http://schemas.openxmlformats.org/spreadsheetml/2006/main">
  <c r="D14" i="1" l="1"/>
  <c r="D20" i="1"/>
  <c r="D26" i="1"/>
  <c r="D25" i="1"/>
  <c r="D24" i="1"/>
  <c r="D23" i="1"/>
  <c r="D22" i="1"/>
  <c r="D21" i="1"/>
  <c r="D19" i="1"/>
  <c r="D18" i="1"/>
  <c r="D17" i="1"/>
  <c r="D16" i="1"/>
  <c r="D15" i="1"/>
  <c r="D13" i="1"/>
  <c r="D12" i="1"/>
  <c r="D11" i="1"/>
  <c r="D10" i="1"/>
  <c r="D46" i="1" l="1"/>
</calcChain>
</file>

<file path=xl/sharedStrings.xml><?xml version="1.0" encoding="utf-8"?>
<sst xmlns="http://schemas.openxmlformats.org/spreadsheetml/2006/main" count="190" uniqueCount="110">
  <si>
    <t>VARIABILI MODIFICABILI</t>
  </si>
  <si>
    <t>Categoria</t>
  </si>
  <si>
    <t>Componente</t>
  </si>
  <si>
    <t>Peso (g)</t>
  </si>
  <si>
    <t>Forcella</t>
  </si>
  <si>
    <t>Ammortizzatore</t>
  </si>
  <si>
    <t>Freni</t>
  </si>
  <si>
    <t>Dischi</t>
  </si>
  <si>
    <t>Reggisella</t>
  </si>
  <si>
    <t>Sella</t>
  </si>
  <si>
    <t>Manubrio</t>
  </si>
  <si>
    <t>Attacco Manubrio</t>
  </si>
  <si>
    <t>Ruote</t>
  </si>
  <si>
    <t>Deragliatore</t>
  </si>
  <si>
    <t>Catena</t>
  </si>
  <si>
    <t>Pacco Pignoni</t>
  </si>
  <si>
    <t>Coperture</t>
  </si>
  <si>
    <t>Inserti Ruote</t>
  </si>
  <si>
    <t>Motore</t>
  </si>
  <si>
    <t>Batteria</t>
  </si>
  <si>
    <t>VARIABILI FISSE</t>
  </si>
  <si>
    <t>Peso totale bici (kg):</t>
  </si>
  <si>
    <t>Note</t>
  </si>
  <si>
    <t xml:space="preserve"> </t>
  </si>
  <si>
    <t>RockShox Reverb AXS (31.6, 200 mm)</t>
  </si>
  <si>
    <t>Selle Italia / Prologo / WT / SDG (tipici)</t>
  </si>
  <si>
    <t>Selle più leggere racing / carbon rail</t>
  </si>
  <si>
    <t>Selle comfort / gravity (più imbottite)</t>
  </si>
  <si>
    <t>TENACE ALLUMINIO HD30</t>
  </si>
  <si>
    <t>TENACE ALLUMINIO LIGHT</t>
  </si>
  <si>
    <t>TENACE CARBON</t>
  </si>
  <si>
    <t>PIRELLI SCORPION RACE 29X2,5</t>
  </si>
  <si>
    <t>PIRELLI SCORPION M 29X24</t>
  </si>
  <si>
    <t>Shimano XTR CS-M9101 (10-45)</t>
  </si>
  <si>
    <t>Shimano XTR CS-M9101 (10-51)</t>
  </si>
  <si>
    <t xml:space="preserve">SRAM X01 / XX1 </t>
  </si>
  <si>
    <t>SRAM GX Eagle 10-50</t>
  </si>
  <si>
    <t>SRAM GX t-type 10-51</t>
  </si>
  <si>
    <t>Shimano CN-M9100 (XTR 12s) (114–116 link)</t>
  </si>
  <si>
    <t>SRAM PC-XX1 / PC-X01 (12s)</t>
  </si>
  <si>
    <t>Shimano XTR RD-M9100 (medium/long cage)</t>
  </si>
  <si>
    <t>SRAM XX1 Eagle AXS (rear derailleur, no bat)</t>
  </si>
  <si>
    <t>SRAM GX Eagle (meccanico)</t>
  </si>
  <si>
    <t>Corona</t>
  </si>
  <si>
    <t>Corona Alluminio 32T</t>
  </si>
  <si>
    <t>Corona Acciaio 32T</t>
  </si>
  <si>
    <t>Camera d'aria 29x2-4 / 2.6</t>
  </si>
  <si>
    <t>Lattice</t>
  </si>
  <si>
    <t>Lattice + inserto Barzotto LT</t>
  </si>
  <si>
    <t>SRAM GX AXS T-Type</t>
  </si>
  <si>
    <t>Manubrio alluminio</t>
  </si>
  <si>
    <t>Manubrio carbon enduro</t>
  </si>
  <si>
    <t>Switch Whoops 31.6</t>
  </si>
  <si>
    <t>FSA Gradient LTD OS 35</t>
  </si>
  <si>
    <t>430 Wh</t>
  </si>
  <si>
    <t>645 Wh</t>
  </si>
  <si>
    <t>Dischi (coppia)</t>
  </si>
  <si>
    <t>Ruote (coppia)</t>
  </si>
  <si>
    <t>Inserti Ruote (coppia)</t>
  </si>
  <si>
    <t>Coperture (coppia)</t>
  </si>
  <si>
    <t>Freni (coppia)</t>
  </si>
  <si>
    <t>Shimano Saint</t>
  </si>
  <si>
    <t>Magura MT7</t>
  </si>
  <si>
    <t>Braking FIRST</t>
  </si>
  <si>
    <t>EXT E-Storia (molla)</t>
  </si>
  <si>
    <t>Öhlins TTX1 / TTX2 Air</t>
  </si>
  <si>
    <t>FOX Float DPX2 (aria)</t>
  </si>
  <si>
    <t>FOX Float X2 (aria)</t>
  </si>
  <si>
    <t>Öhlins TTX1 / TTX2 (molla)</t>
  </si>
  <si>
    <t>FOX DH-X2 Factory (molla)</t>
  </si>
  <si>
    <t xml:space="preserve">Maxxis Assegai 29×2.5 </t>
  </si>
  <si>
    <t xml:space="preserve">Schwalbe Magic Mary 29×2.40 </t>
  </si>
  <si>
    <t>Braking Epta Stage-0</t>
  </si>
  <si>
    <t>Guaina Cambio</t>
  </si>
  <si>
    <t>Guaina Reggisella</t>
  </si>
  <si>
    <t>Spessori manubrio</t>
  </si>
  <si>
    <t>Manettino reggisella</t>
  </si>
  <si>
    <t>FORCELLINO UDH</t>
  </si>
  <si>
    <t>Perno Ruota post</t>
  </si>
  <si>
    <t>Collarino Reggisella</t>
  </si>
  <si>
    <t>manopole</t>
  </si>
  <si>
    <t>Serie sterzo</t>
  </si>
  <si>
    <t>TELAIO CON LEVERAGGIO</t>
  </si>
  <si>
    <t>PERNI MOTORE + COVER</t>
  </si>
  <si>
    <t>VERNICIATURA</t>
  </si>
  <si>
    <t>CABLAGGI E DISPLAY</t>
  </si>
  <si>
    <t>PEDIVELLE 165mm</t>
  </si>
  <si>
    <t>SPIDER</t>
  </si>
  <si>
    <t>Shimano XTR M9120</t>
  </si>
  <si>
    <t>SRAM (203 mm)</t>
  </si>
  <si>
    <t>Magura MDR-P 220 mm</t>
  </si>
  <si>
    <t>Manitou Mezzer Pro 29" - 170 mm</t>
  </si>
  <si>
    <t>FOX 36 Factory 29" - 160 mm</t>
  </si>
  <si>
    <t>RockShox Lyrik Ultimate 29"- 160 mm</t>
  </si>
  <si>
    <t>Öhlins RXF38 m.2 29" - 170 mm</t>
  </si>
  <si>
    <t>EXT ERA V2 29" - 170 mm</t>
  </si>
  <si>
    <t>Marzocchi Z1 Bomber Coil 29" - 170 mm</t>
  </si>
  <si>
    <t>Rockshox Yari RC DebonAir 29' - 160 mm</t>
  </si>
  <si>
    <t>Öhlins RXF36 m.2 29" - 170 mm</t>
  </si>
  <si>
    <t>RockShox ZEB Ultimate 29" - 170 mm</t>
  </si>
  <si>
    <t>RockShox Deluxe Ultimate (aria)</t>
  </si>
  <si>
    <t>Magura MDR-P 203 mm</t>
  </si>
  <si>
    <t>Braking S3 BatFly 203 mm</t>
  </si>
  <si>
    <t>OneUp V2 180mm</t>
  </si>
  <si>
    <t>TRANZX 31,6 - 170mm</t>
  </si>
  <si>
    <t>Continental Kryptotal Enduro 29 x 2,4"</t>
  </si>
  <si>
    <t>AGAZZINI SOFT STEM</t>
  </si>
  <si>
    <t>18.5</t>
  </si>
  <si>
    <t>750 Wh</t>
  </si>
  <si>
    <t>Bafang M820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</si>
</sst>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name val="Calibri"/>
    </font>
    <font>
      <b/>
      <sz val="11"/>
      <color rgb="FFFFFFFF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9D9D9"/>
        <bgColor rgb="FFD9D9D9"/>
      </patternFill>
    </fill>
    <fill>
      <patternFill patternType="solid">
        <fgColor rgb="FF4F81BD"/>
        <bgColor rgb="FF4F81B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2" xfId="0" applyBorder="1"/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0" fontId="4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/>
    <xf numFmtId="0" fontId="0" fillId="0" borderId="2" xfId="0" applyBorder="1" applyAlignment="1">
      <alignment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942976</xdr:colOff>
      <xdr:row>1</xdr:row>
      <xdr:rowOff>4762</xdr:rowOff>
    </xdr:from>
    <xdr:to>
      <xdr:col>3</xdr:col>
      <xdr:colOff>781050</xdr:colOff>
      <xdr:row>2</xdr:row>
      <xdr:rowOff>118878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B6197B0-D3DD-5D6B-93AC-319163480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1" y="185737"/>
          <a:ext cx="3267074" cy="29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46"/>
  <sheetViews>
    <sheetView tabSelected="1" topLeftCell="A7" workbookViewId="0">
      <selection activeCell="F33" sqref="F33"/>
    </sheetView>
  </sheetViews>
  <sheetFormatPr defaultRowHeight="14.25" x14ac:dyDescent="0.45"/>
  <cols>
    <col min="1" max="1" width="2" customWidth="1"/>
    <col min="2" max="3" width="24" customWidth="1"/>
    <col min="4" max="4" width="19" customWidth="1"/>
    <col min="5" max="5" width="12" customWidth="1"/>
  </cols>
  <sheetData>
    <row r="5" spans="1:6" ht="28.5" x14ac:dyDescent="0.85">
      <c r="C5" s="29" t="s">
        <v>107</v>
      </c>
    </row>
    <row r="6" spans="1:6" x14ac:dyDescent="0.45">
      <c r="A6" s="17"/>
      <c r="B6" s="17"/>
      <c r="C6" s="17"/>
      <c r="D6" s="17"/>
    </row>
    <row r="7" spans="1:6" x14ac:dyDescent="0.45">
      <c r="B7" s="30" t="s">
        <v>0</v>
      </c>
      <c r="C7" s="31"/>
      <c r="D7" s="31"/>
    </row>
    <row r="9" spans="1:6" x14ac:dyDescent="0.45">
      <c r="B9" s="1" t="s">
        <v>1</v>
      </c>
      <c r="C9" s="8" t="s">
        <v>2</v>
      </c>
      <c r="D9" s="1" t="s">
        <v>3</v>
      </c>
    </row>
    <row r="10" spans="1:6" x14ac:dyDescent="0.45">
      <c r="B10" s="2" t="s">
        <v>4</v>
      </c>
      <c r="C10" s="3" t="s">
        <v>92</v>
      </c>
      <c r="D10" s="3">
        <f>VLOOKUP('Configuratore Explorer'!C10,FORCELLA,2,FALSE)</f>
        <v>1973</v>
      </c>
    </row>
    <row r="11" spans="1:6" x14ac:dyDescent="0.45">
      <c r="B11" s="2" t="s">
        <v>5</v>
      </c>
      <c r="C11" s="3" t="s">
        <v>100</v>
      </c>
      <c r="D11" s="3">
        <f>VLOOKUP('Configuratore Explorer'!C11,AMMORTIZZATORE,2,FALSE)</f>
        <v>340</v>
      </c>
    </row>
    <row r="12" spans="1:6" x14ac:dyDescent="0.45">
      <c r="B12" s="2" t="s">
        <v>6</v>
      </c>
      <c r="C12" s="3" t="s">
        <v>62</v>
      </c>
      <c r="D12" s="3">
        <f>VLOOKUP('Configuratore Explorer'!C12,FRENI,2,FALSE)</f>
        <v>520</v>
      </c>
    </row>
    <row r="13" spans="1:6" x14ac:dyDescent="0.45">
      <c r="B13" s="2" t="s">
        <v>7</v>
      </c>
      <c r="C13" s="3" t="s">
        <v>102</v>
      </c>
      <c r="D13" s="3">
        <f>VLOOKUP('Configuratore Explorer'!C13,DISCHI,2,FALSE)</f>
        <v>340</v>
      </c>
      <c r="F13" t="s">
        <v>23</v>
      </c>
    </row>
    <row r="14" spans="1:6" x14ac:dyDescent="0.45">
      <c r="B14" s="2" t="s">
        <v>8</v>
      </c>
      <c r="C14" s="3" t="s">
        <v>103</v>
      </c>
      <c r="D14" s="3">
        <f>VLOOKUP('Configuratore Explorer'!C14,Reggisella,2,FALSE)</f>
        <v>590</v>
      </c>
    </row>
    <row r="15" spans="1:6" x14ac:dyDescent="0.45">
      <c r="B15" s="2" t="s">
        <v>9</v>
      </c>
      <c r="C15" s="3" t="s">
        <v>25</v>
      </c>
      <c r="D15" s="3">
        <f>VLOOKUP('Configuratore Explorer'!C15,Sella,2,FALSE)</f>
        <v>280</v>
      </c>
    </row>
    <row r="16" spans="1:6" x14ac:dyDescent="0.45">
      <c r="B16" s="2" t="s">
        <v>10</v>
      </c>
      <c r="C16" s="3" t="s">
        <v>51</v>
      </c>
      <c r="D16" s="3">
        <f>VLOOKUP('Configuratore Explorer'!C16,Manubrio,2,FALSE)</f>
        <v>210</v>
      </c>
    </row>
    <row r="17" spans="2:4" x14ac:dyDescent="0.45">
      <c r="B17" s="2" t="s">
        <v>11</v>
      </c>
      <c r="C17" s="3" t="s">
        <v>52</v>
      </c>
      <c r="D17" s="3">
        <f>VLOOKUP('Configuratore Explorer'!C17,Attaccomanubrio,2,FALSE)</f>
        <v>115</v>
      </c>
    </row>
    <row r="18" spans="2:4" x14ac:dyDescent="0.45">
      <c r="B18" s="2" t="s">
        <v>12</v>
      </c>
      <c r="C18" s="3" t="s">
        <v>30</v>
      </c>
      <c r="D18" s="3">
        <f>VLOOKUP('Configuratore Explorer'!C18,Ruote,2,FALSE)</f>
        <v>1650</v>
      </c>
    </row>
    <row r="19" spans="2:4" x14ac:dyDescent="0.45">
      <c r="B19" s="2" t="s">
        <v>13</v>
      </c>
      <c r="C19" s="3" t="s">
        <v>40</v>
      </c>
      <c r="D19" s="3">
        <f>VLOOKUP('Configuratore Explorer'!C19,Deragliatore,2,FALSE)</f>
        <v>237</v>
      </c>
    </row>
    <row r="20" spans="2:4" x14ac:dyDescent="0.45">
      <c r="B20" s="27" t="s">
        <v>43</v>
      </c>
      <c r="C20" s="16" t="s">
        <v>44</v>
      </c>
      <c r="D20" s="3">
        <f>VLOOKUP('Configuratore Explorer'!C20,Corona,2,FALSE)</f>
        <v>98</v>
      </c>
    </row>
    <row r="21" spans="2:4" x14ac:dyDescent="0.45">
      <c r="B21" s="18" t="s">
        <v>15</v>
      </c>
      <c r="C21" s="3" t="s">
        <v>34</v>
      </c>
      <c r="D21" s="3">
        <f>VLOOKUP('Configuratore Explorer'!C21,Paccopignoni,2,FALSE)</f>
        <v>367</v>
      </c>
    </row>
    <row r="22" spans="2:4" x14ac:dyDescent="0.45">
      <c r="B22" s="2" t="s">
        <v>14</v>
      </c>
      <c r="C22" s="3" t="s">
        <v>38</v>
      </c>
      <c r="D22" s="3">
        <f>VLOOKUP('Configuratore Explorer'!C22,Catena,2,FALSE)</f>
        <v>250</v>
      </c>
    </row>
    <row r="23" spans="2:4" x14ac:dyDescent="0.45">
      <c r="B23" s="2" t="s">
        <v>16</v>
      </c>
      <c r="C23" s="3" t="s">
        <v>32</v>
      </c>
      <c r="D23" s="3">
        <f>VLOOKUP('Configuratore Explorer'!C23,Coperture,2,FALSE)</f>
        <v>2160</v>
      </c>
    </row>
    <row r="24" spans="2:4" x14ac:dyDescent="0.45">
      <c r="B24" s="2" t="s">
        <v>17</v>
      </c>
      <c r="C24" s="3" t="s">
        <v>47</v>
      </c>
      <c r="D24" s="3">
        <f>VLOOKUP('Configuratore Explorer'!C24,Inserti,2,FALSE)</f>
        <v>220</v>
      </c>
    </row>
    <row r="25" spans="2:4" x14ac:dyDescent="0.45">
      <c r="B25" s="2" t="s">
        <v>18</v>
      </c>
      <c r="C25" s="3" t="s">
        <v>109</v>
      </c>
      <c r="D25" s="3">
        <f>VLOOKUP('Configuratore Explorer'!C25,Motore,2,FALSE)</f>
        <v>2250</v>
      </c>
    </row>
    <row r="26" spans="2:4" x14ac:dyDescent="0.45">
      <c r="B26" s="2" t="s">
        <v>19</v>
      </c>
      <c r="C26" s="3" t="s">
        <v>108</v>
      </c>
      <c r="D26" s="3">
        <f>VLOOKUP('Configuratore Explorer'!C26,Batteria,2,FALSE)</f>
        <v>3080</v>
      </c>
    </row>
    <row r="27" spans="2:4" x14ac:dyDescent="0.45">
      <c r="B27" s="7"/>
    </row>
    <row r="28" spans="2:4" x14ac:dyDescent="0.45">
      <c r="B28" s="30" t="s">
        <v>20</v>
      </c>
      <c r="C28" s="31"/>
      <c r="D28" s="31"/>
    </row>
    <row r="29" spans="2:4" x14ac:dyDescent="0.45">
      <c r="B29" s="6"/>
      <c r="C29" s="6"/>
      <c r="D29" s="6"/>
    </row>
    <row r="30" spans="2:4" x14ac:dyDescent="0.45">
      <c r="B30" s="19" t="s">
        <v>73</v>
      </c>
      <c r="C30" s="16"/>
      <c r="D30" s="20">
        <v>50</v>
      </c>
    </row>
    <row r="31" spans="2:4" x14ac:dyDescent="0.45">
      <c r="B31" s="19" t="s">
        <v>74</v>
      </c>
      <c r="C31" s="16"/>
      <c r="D31" s="20">
        <v>30</v>
      </c>
    </row>
    <row r="32" spans="2:4" x14ac:dyDescent="0.45">
      <c r="B32" s="19" t="s">
        <v>75</v>
      </c>
      <c r="C32" s="16"/>
      <c r="D32" s="20">
        <v>5</v>
      </c>
    </row>
    <row r="33" spans="2:4" x14ac:dyDescent="0.45">
      <c r="B33" s="15" t="s">
        <v>76</v>
      </c>
      <c r="C33" s="16"/>
      <c r="D33" s="20">
        <v>35</v>
      </c>
    </row>
    <row r="34" spans="2:4" x14ac:dyDescent="0.45">
      <c r="B34" s="19" t="s">
        <v>77</v>
      </c>
      <c r="C34" s="16"/>
      <c r="D34" s="20">
        <v>33</v>
      </c>
    </row>
    <row r="35" spans="2:4" x14ac:dyDescent="0.45">
      <c r="B35" s="19" t="s">
        <v>78</v>
      </c>
      <c r="C35" s="16"/>
      <c r="D35" s="20">
        <v>55</v>
      </c>
    </row>
    <row r="36" spans="2:4" x14ac:dyDescent="0.45">
      <c r="B36" s="19" t="s">
        <v>79</v>
      </c>
      <c r="C36" s="16"/>
      <c r="D36" s="20">
        <v>15</v>
      </c>
    </row>
    <row r="37" spans="2:4" x14ac:dyDescent="0.45">
      <c r="B37" s="19" t="s">
        <v>80</v>
      </c>
      <c r="C37" s="16"/>
      <c r="D37" s="20">
        <v>90</v>
      </c>
    </row>
    <row r="38" spans="2:4" x14ac:dyDescent="0.45">
      <c r="B38" s="15" t="s">
        <v>81</v>
      </c>
      <c r="C38" s="16"/>
      <c r="D38" s="20">
        <v>130</v>
      </c>
    </row>
    <row r="39" spans="2:4" x14ac:dyDescent="0.45">
      <c r="B39" s="21" t="s">
        <v>82</v>
      </c>
      <c r="C39" s="16"/>
      <c r="D39" s="22">
        <v>2262</v>
      </c>
    </row>
    <row r="40" spans="2:4" x14ac:dyDescent="0.45">
      <c r="B40" s="22" t="s">
        <v>83</v>
      </c>
      <c r="C40" s="16"/>
      <c r="D40" s="23">
        <v>238</v>
      </c>
    </row>
    <row r="41" spans="2:4" x14ac:dyDescent="0.45">
      <c r="B41" s="22" t="s">
        <v>84</v>
      </c>
      <c r="C41" s="16"/>
      <c r="D41" s="22">
        <v>250</v>
      </c>
    </row>
    <row r="42" spans="2:4" x14ac:dyDescent="0.45">
      <c r="B42" s="19" t="s">
        <v>86</v>
      </c>
      <c r="C42" s="16"/>
      <c r="D42" s="16">
        <v>470</v>
      </c>
    </row>
    <row r="43" spans="2:4" x14ac:dyDescent="0.45">
      <c r="B43" s="19" t="s">
        <v>85</v>
      </c>
      <c r="C43" s="16"/>
      <c r="D43" s="16">
        <v>120</v>
      </c>
    </row>
    <row r="44" spans="2:4" x14ac:dyDescent="0.45">
      <c r="B44" s="19" t="s">
        <v>87</v>
      </c>
      <c r="C44" s="16"/>
      <c r="D44" s="16">
        <v>75</v>
      </c>
    </row>
    <row r="45" spans="2:4" x14ac:dyDescent="0.45">
      <c r="B45" s="14"/>
      <c r="C45" s="13"/>
    </row>
    <row r="46" spans="2:4" x14ac:dyDescent="0.45">
      <c r="B46" s="4"/>
      <c r="C46" s="5" t="s">
        <v>21</v>
      </c>
      <c r="D46" s="5">
        <f>SUM(D10:D44)/1000</f>
        <v>18.538</v>
      </c>
    </row>
  </sheetData>
  <mergeCells count="2">
    <mergeCell ref="B7:D7"/>
    <mergeCell ref="B28:D28"/>
  </mergeCells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77EBCC3A-F69B-44C2-9EA8-586F15EA11AF}">
          <x14:formula1>
            <xm:f>'Database Componenti'!$I$17:$I$26</xm:f>
          </x14:formula1>
          <xm:sqref>C15</xm:sqref>
        </x14:dataValidation>
        <x14:dataValidation type="list" allowBlank="1" showInputMessage="1" showErrorMessage="1" xr:uid="{10FD4F07-34A6-4C96-B186-F2020F0A2093}">
          <x14:formula1>
            <xm:f>'Database Componenti'!$A$30:$A$39</xm:f>
          </x14:formula1>
          <xm:sqref>C16</xm:sqref>
        </x14:dataValidation>
        <x14:dataValidation type="list" allowBlank="1" showInputMessage="1" showErrorMessage="1" xr:uid="{3D770939-5DFA-4C33-B958-1C50592F0A53}">
          <x14:formula1>
            <xm:f>'Database Componenti'!$E$30:$E$40</xm:f>
          </x14:formula1>
          <xm:sqref>C17</xm:sqref>
        </x14:dataValidation>
        <x14:dataValidation type="list" allowBlank="1" showInputMessage="1" showErrorMessage="1" xr:uid="{CABC2C07-5E22-4261-A4F5-3A38E963FAC1}">
          <x14:formula1>
            <xm:f>'Database Componenti'!$I$30:$I$40</xm:f>
          </x14:formula1>
          <xm:sqref>C18</xm:sqref>
        </x14:dataValidation>
        <x14:dataValidation type="list" allowBlank="1" showInputMessage="1" showErrorMessage="1" xr:uid="{44395146-077F-48A7-BB1C-EC702B34FDC8}">
          <x14:formula1>
            <xm:f>'Database Componenti'!$A$44:$A$54</xm:f>
          </x14:formula1>
          <xm:sqref>C19</xm:sqref>
        </x14:dataValidation>
        <x14:dataValidation type="list" allowBlank="1" showInputMessage="1" showErrorMessage="1" xr:uid="{3B2DC909-8729-48A5-9363-796D3775D8E2}">
          <x14:formula1>
            <xm:f>'Database Componenti'!$A$58:$A$68</xm:f>
          </x14:formula1>
          <xm:sqref>C21</xm:sqref>
        </x14:dataValidation>
        <x14:dataValidation type="list" allowBlank="1" showInputMessage="1" showErrorMessage="1" xr:uid="{DAE8BA32-E182-4F29-9A7C-558973EBBADF}">
          <x14:formula1>
            <xm:f>'Database Componenti'!$I$44:$I$54</xm:f>
          </x14:formula1>
          <xm:sqref>C22</xm:sqref>
        </x14:dataValidation>
        <x14:dataValidation type="list" allowBlank="1" showInputMessage="1" showErrorMessage="1" xr:uid="{3849343D-C88F-4646-8BBF-CE4D3E14AFB6}">
          <x14:formula1>
            <xm:f>'Database Componenti'!$E$58:$E$68</xm:f>
          </x14:formula1>
          <xm:sqref>C23</xm:sqref>
        </x14:dataValidation>
        <x14:dataValidation type="list" allowBlank="1" showInputMessage="1" showErrorMessage="1" xr:uid="{D115E5BD-620C-4988-9419-C79676B6D694}">
          <x14:formula1>
            <xm:f>'Database Componenti'!$I$58:$I$68</xm:f>
          </x14:formula1>
          <xm:sqref>C24</xm:sqref>
        </x14:dataValidation>
        <x14:dataValidation type="list" allowBlank="1" showInputMessage="1" showErrorMessage="1" xr:uid="{C90E1582-CD08-4906-A80D-7CB104D751D1}">
          <x14:formula1>
            <xm:f>'Database Componenti'!$A$72:$A$81</xm:f>
          </x14:formula1>
          <xm:sqref>C25</xm:sqref>
        </x14:dataValidation>
        <x14:dataValidation type="list" allowBlank="1" showInputMessage="1" showErrorMessage="1" xr:uid="{664A942E-4A0B-43DE-890A-083C6FB21982}">
          <x14:formula1>
            <xm:f>'Database Componenti'!$E$72:$E$83</xm:f>
          </x14:formula1>
          <xm:sqref>C26</xm:sqref>
        </x14:dataValidation>
        <x14:dataValidation type="list" allowBlank="1" showInputMessage="1" showErrorMessage="1" xr:uid="{D223AC42-4FA4-4613-B5B6-1128F702BFCF}">
          <x14:formula1>
            <xm:f>'Database Componenti'!$E$44:$E$54</xm:f>
          </x14:formula1>
          <xm:sqref>C20</xm:sqref>
        </x14:dataValidation>
        <x14:dataValidation type="list" allowBlank="1" showInputMessage="1" showErrorMessage="1" xr:uid="{F9094931-5A6E-496F-9172-73F21DB93BDE}">
          <x14:formula1>
            <xm:f>'Database Componenti'!$A$3:$A$11</xm:f>
          </x14:formula1>
          <xm:sqref>C10</xm:sqref>
        </x14:dataValidation>
        <x14:dataValidation type="list" allowBlank="1" showInputMessage="1" showErrorMessage="1" xr:uid="{8E376420-C906-4BA2-87B4-3D019F027028}">
          <x14:formula1>
            <xm:f>'Database Componenti'!$E$3:$E$14</xm:f>
          </x14:formula1>
          <xm:sqref>C11</xm:sqref>
        </x14:dataValidation>
        <x14:dataValidation type="list" allowBlank="1" showInputMessage="1" showErrorMessage="1" xr:uid="{64F8C185-A035-459C-BA63-A53EE23472A6}">
          <x14:formula1>
            <xm:f>'Database Componenti'!$I$3:$I$13</xm:f>
          </x14:formula1>
          <xm:sqref>C12</xm:sqref>
        </x14:dataValidation>
        <x14:dataValidation type="list" allowBlank="1" showInputMessage="1" showErrorMessage="1" xr:uid="{D4C399F6-DF00-482B-9364-ED0417958A91}">
          <x14:formula1>
            <xm:f>'Database Componenti'!$A$17:$A$26</xm:f>
          </x14:formula1>
          <xm:sqref>C13</xm:sqref>
        </x14:dataValidation>
        <x14:dataValidation type="list" allowBlank="1" showInputMessage="1" showErrorMessage="1" xr:uid="{C1D92179-C6CB-4D51-91FB-0D13D846029E}">
          <x14:formula1>
            <xm:f>'Database Componenti'!$E$17:$E$26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9"/>
  <sheetViews>
    <sheetView topLeftCell="A52" workbookViewId="0">
      <selection activeCell="E86" sqref="E86"/>
    </sheetView>
  </sheetViews>
  <sheetFormatPr defaultRowHeight="14.25" x14ac:dyDescent="0.45"/>
  <cols>
    <col min="1" max="3" width="25" customWidth="1"/>
    <col min="5" max="7" width="25" customWidth="1"/>
    <col min="9" max="11" width="25" customWidth="1"/>
  </cols>
  <sheetData>
    <row r="1" spans="1:11" x14ac:dyDescent="0.45">
      <c r="A1" s="32" t="s">
        <v>4</v>
      </c>
      <c r="B1" s="33"/>
      <c r="C1" s="33"/>
      <c r="D1" s="9"/>
      <c r="E1" s="32" t="s">
        <v>5</v>
      </c>
      <c r="F1" s="33"/>
      <c r="G1" s="33"/>
      <c r="H1" s="9"/>
      <c r="I1" s="32" t="s">
        <v>60</v>
      </c>
      <c r="J1" s="33"/>
      <c r="K1" s="33"/>
    </row>
    <row r="2" spans="1:11" x14ac:dyDescent="0.45">
      <c r="A2" s="10" t="s">
        <v>2</v>
      </c>
      <c r="B2" s="11" t="s">
        <v>3</v>
      </c>
      <c r="C2" s="11" t="s">
        <v>22</v>
      </c>
      <c r="D2" s="9"/>
      <c r="E2" s="10" t="s">
        <v>2</v>
      </c>
      <c r="F2" s="11" t="s">
        <v>3</v>
      </c>
      <c r="G2" s="11" t="s">
        <v>22</v>
      </c>
      <c r="H2" s="9"/>
      <c r="I2" s="10" t="s">
        <v>2</v>
      </c>
      <c r="J2" s="11" t="s">
        <v>3</v>
      </c>
      <c r="K2" s="11" t="s">
        <v>22</v>
      </c>
    </row>
    <row r="3" spans="1:11" x14ac:dyDescent="0.45">
      <c r="A3" s="12" t="s">
        <v>92</v>
      </c>
      <c r="B3" s="12">
        <v>1973</v>
      </c>
      <c r="C3" s="9"/>
      <c r="D3" s="9"/>
      <c r="E3" s="20" t="s">
        <v>100</v>
      </c>
      <c r="F3" s="20">
        <v>340</v>
      </c>
      <c r="G3" s="9"/>
      <c r="H3" s="9"/>
      <c r="I3" s="20" t="s">
        <v>62</v>
      </c>
      <c r="J3" s="20">
        <v>520</v>
      </c>
      <c r="K3" s="9"/>
    </row>
    <row r="4" spans="1:11" x14ac:dyDescent="0.45">
      <c r="A4" s="12" t="s">
        <v>91</v>
      </c>
      <c r="B4" s="12">
        <v>2030</v>
      </c>
      <c r="C4" s="9"/>
      <c r="D4" s="9"/>
      <c r="E4" s="20" t="s">
        <v>65</v>
      </c>
      <c r="F4" s="20">
        <v>350</v>
      </c>
      <c r="G4" s="9"/>
      <c r="H4" s="9"/>
      <c r="I4" s="20" t="s">
        <v>63</v>
      </c>
      <c r="J4" s="20">
        <v>550</v>
      </c>
      <c r="K4" s="9"/>
    </row>
    <row r="5" spans="1:11" x14ac:dyDescent="0.45">
      <c r="A5" s="12" t="s">
        <v>93</v>
      </c>
      <c r="B5" s="12">
        <v>2044</v>
      </c>
      <c r="C5" s="9"/>
      <c r="D5" s="9"/>
      <c r="E5" s="20" t="s">
        <v>66</v>
      </c>
      <c r="F5" s="20">
        <v>525</v>
      </c>
      <c r="G5" s="9"/>
      <c r="H5" s="9"/>
      <c r="I5" s="20" t="s">
        <v>88</v>
      </c>
      <c r="J5" s="20">
        <v>560</v>
      </c>
      <c r="K5" s="9"/>
    </row>
    <row r="6" spans="1:11" x14ac:dyDescent="0.45">
      <c r="A6" s="12" t="s">
        <v>98</v>
      </c>
      <c r="B6" s="12">
        <v>2050</v>
      </c>
      <c r="C6" s="9"/>
      <c r="D6" s="9"/>
      <c r="E6" s="20" t="s">
        <v>67</v>
      </c>
      <c r="F6" s="20">
        <v>650</v>
      </c>
      <c r="G6" s="9"/>
      <c r="H6" s="9"/>
      <c r="I6" s="16" t="s">
        <v>61</v>
      </c>
      <c r="J6" s="16">
        <v>612</v>
      </c>
      <c r="K6" s="9"/>
    </row>
    <row r="7" spans="1:11" x14ac:dyDescent="0.45">
      <c r="A7" s="12" t="s">
        <v>97</v>
      </c>
      <c r="B7" s="12">
        <v>2194</v>
      </c>
      <c r="C7" s="9"/>
      <c r="D7" s="9"/>
      <c r="E7" s="20" t="s">
        <v>64</v>
      </c>
      <c r="F7" s="20">
        <v>720</v>
      </c>
      <c r="G7" s="9"/>
      <c r="H7" s="9"/>
      <c r="I7" s="16"/>
      <c r="J7" s="16"/>
      <c r="K7" s="9"/>
    </row>
    <row r="8" spans="1:11" x14ac:dyDescent="0.45">
      <c r="A8" s="12" t="s">
        <v>94</v>
      </c>
      <c r="B8" s="12">
        <v>2293</v>
      </c>
      <c r="C8" s="9"/>
      <c r="D8" s="9"/>
      <c r="E8" s="20" t="s">
        <v>69</v>
      </c>
      <c r="F8" s="20">
        <v>770</v>
      </c>
      <c r="G8" s="9"/>
      <c r="H8" s="9"/>
      <c r="I8" s="16"/>
      <c r="J8" s="16"/>
      <c r="K8" s="9"/>
    </row>
    <row r="9" spans="1:11" x14ac:dyDescent="0.45">
      <c r="A9" s="12" t="s">
        <v>95</v>
      </c>
      <c r="B9" s="12">
        <v>2341</v>
      </c>
      <c r="C9" s="9"/>
      <c r="D9" s="9"/>
      <c r="E9" s="20" t="s">
        <v>68</v>
      </c>
      <c r="F9" s="20">
        <v>790</v>
      </c>
      <c r="G9" s="9"/>
      <c r="H9" s="9"/>
      <c r="I9" s="9"/>
      <c r="J9" s="9"/>
      <c r="K9" s="9"/>
    </row>
    <row r="10" spans="1:11" x14ac:dyDescent="0.45">
      <c r="A10" s="12" t="s">
        <v>96</v>
      </c>
      <c r="B10" s="12">
        <v>2350</v>
      </c>
      <c r="C10" s="9"/>
      <c r="D10" s="9"/>
      <c r="E10" s="20"/>
      <c r="F10" s="20"/>
      <c r="G10" s="9"/>
      <c r="H10" s="9"/>
      <c r="I10" s="9"/>
      <c r="J10" s="9"/>
      <c r="K10" s="9"/>
    </row>
    <row r="11" spans="1:11" x14ac:dyDescent="0.45">
      <c r="A11" s="12" t="s">
        <v>99</v>
      </c>
      <c r="B11" s="12">
        <v>2358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45"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45"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45">
      <c r="A14" s="33"/>
      <c r="B14" s="33"/>
      <c r="C14" s="33"/>
      <c r="D14" s="9"/>
      <c r="E14" s="9"/>
      <c r="F14" s="9"/>
      <c r="G14" s="9"/>
      <c r="H14" s="9"/>
      <c r="I14" s="9"/>
      <c r="J14" s="9"/>
      <c r="K14" s="9"/>
    </row>
    <row r="15" spans="1:11" x14ac:dyDescent="0.45">
      <c r="A15" s="32" t="s">
        <v>56</v>
      </c>
      <c r="B15" s="33"/>
      <c r="C15" s="33"/>
      <c r="D15" s="9"/>
      <c r="E15" s="32" t="s">
        <v>8</v>
      </c>
      <c r="F15" s="33"/>
      <c r="G15" s="33"/>
      <c r="H15" s="9"/>
      <c r="I15" s="32" t="s">
        <v>9</v>
      </c>
      <c r="J15" s="33"/>
      <c r="K15" s="33"/>
    </row>
    <row r="16" spans="1:11" x14ac:dyDescent="0.45">
      <c r="A16" s="10" t="s">
        <v>2</v>
      </c>
      <c r="B16" s="11" t="s">
        <v>3</v>
      </c>
      <c r="C16" s="11" t="s">
        <v>22</v>
      </c>
      <c r="D16" s="9"/>
      <c r="E16" s="10" t="s">
        <v>2</v>
      </c>
      <c r="F16" s="11" t="s">
        <v>3</v>
      </c>
      <c r="G16" s="11" t="s">
        <v>22</v>
      </c>
      <c r="H16" s="9"/>
      <c r="I16" s="10" t="s">
        <v>2</v>
      </c>
      <c r="J16" s="11" t="s">
        <v>3</v>
      </c>
      <c r="K16" s="11" t="s">
        <v>22</v>
      </c>
    </row>
    <row r="17" spans="1:11" x14ac:dyDescent="0.45">
      <c r="A17" s="28" t="s">
        <v>102</v>
      </c>
      <c r="B17" s="28">
        <v>340</v>
      </c>
      <c r="C17" s="9"/>
      <c r="D17" s="9"/>
      <c r="E17" s="20" t="s">
        <v>103</v>
      </c>
      <c r="F17" s="20">
        <v>590</v>
      </c>
      <c r="G17" s="9"/>
      <c r="H17" s="9"/>
      <c r="I17" s="12" t="s">
        <v>25</v>
      </c>
      <c r="J17" s="20">
        <v>280</v>
      </c>
      <c r="K17" s="9"/>
    </row>
    <row r="18" spans="1:11" x14ac:dyDescent="0.45">
      <c r="A18" s="28" t="s">
        <v>89</v>
      </c>
      <c r="B18" s="28">
        <v>420</v>
      </c>
      <c r="C18" s="9"/>
      <c r="D18" s="9"/>
      <c r="E18" t="s">
        <v>104</v>
      </c>
      <c r="F18">
        <v>660</v>
      </c>
      <c r="G18" s="9"/>
      <c r="H18" s="9"/>
      <c r="I18" s="12" t="s">
        <v>26</v>
      </c>
      <c r="J18" s="20">
        <v>160</v>
      </c>
      <c r="K18" s="9"/>
    </row>
    <row r="19" spans="1:11" x14ac:dyDescent="0.45">
      <c r="A19" s="28" t="s">
        <v>101</v>
      </c>
      <c r="B19" s="28">
        <v>420</v>
      </c>
      <c r="C19" s="9"/>
      <c r="D19" s="9"/>
      <c r="E19" s="20" t="s">
        <v>24</v>
      </c>
      <c r="F19" s="20">
        <v>676</v>
      </c>
      <c r="G19" s="9"/>
      <c r="H19" s="9"/>
      <c r="I19" s="12" t="s">
        <v>27</v>
      </c>
      <c r="J19" s="20">
        <v>300</v>
      </c>
      <c r="K19" s="9"/>
    </row>
    <row r="20" spans="1:11" x14ac:dyDescent="0.45">
      <c r="A20" s="28" t="s">
        <v>90</v>
      </c>
      <c r="B20" s="28">
        <v>480</v>
      </c>
      <c r="C20" s="9"/>
      <c r="D20" s="9"/>
      <c r="E20" s="20"/>
      <c r="F20" s="20"/>
      <c r="G20" s="9"/>
      <c r="H20" s="9"/>
      <c r="K20" s="9"/>
    </row>
    <row r="21" spans="1:11" x14ac:dyDescent="0.45">
      <c r="A21" s="28" t="s">
        <v>72</v>
      </c>
      <c r="B21" s="28">
        <v>480</v>
      </c>
      <c r="C21" s="9"/>
      <c r="D21" s="9"/>
      <c r="E21" s="16"/>
      <c r="F21" s="16"/>
      <c r="G21" s="9"/>
      <c r="H21" s="9"/>
      <c r="I21" s="9"/>
      <c r="J21" s="9"/>
      <c r="K21" s="9"/>
    </row>
    <row r="22" spans="1:11" x14ac:dyDescent="0.45">
      <c r="A22" s="16"/>
      <c r="B22" s="16"/>
      <c r="C22" s="9"/>
      <c r="D22" s="9"/>
      <c r="E22" s="16"/>
      <c r="F22" s="16"/>
      <c r="G22" s="9"/>
      <c r="H22" s="9"/>
      <c r="I22" s="9"/>
      <c r="J22" s="9"/>
      <c r="K22" s="9"/>
    </row>
    <row r="23" spans="1:11" x14ac:dyDescent="0.45">
      <c r="A23" s="9"/>
      <c r="B23" s="9"/>
      <c r="C23" s="9"/>
      <c r="D23" s="9"/>
      <c r="E23" s="16"/>
      <c r="F23" s="16"/>
      <c r="G23" s="9"/>
      <c r="H23" s="9"/>
      <c r="I23" s="9"/>
      <c r="J23" s="9"/>
      <c r="K23" s="9"/>
    </row>
    <row r="24" spans="1:11" x14ac:dyDescent="0.45">
      <c r="A24" s="9"/>
      <c r="B24" s="9"/>
      <c r="C24" s="9"/>
      <c r="D24" s="9"/>
      <c r="E24" s="16"/>
      <c r="F24" s="16"/>
      <c r="G24" s="9"/>
      <c r="H24" s="9"/>
      <c r="I24" s="9"/>
      <c r="J24" s="9"/>
      <c r="K24" s="9"/>
    </row>
    <row r="25" spans="1:11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4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45">
      <c r="A27" s="33"/>
      <c r="B27" s="33"/>
      <c r="C27" s="33"/>
      <c r="D27" s="9"/>
      <c r="E27" s="9"/>
      <c r="F27" s="9"/>
      <c r="G27" s="9"/>
      <c r="H27" s="9"/>
      <c r="I27" s="9"/>
      <c r="J27" s="9"/>
      <c r="K27" s="9"/>
    </row>
    <row r="28" spans="1:11" x14ac:dyDescent="0.45">
      <c r="A28" s="32" t="s">
        <v>10</v>
      </c>
      <c r="B28" s="33"/>
      <c r="C28" s="33"/>
      <c r="D28" s="9"/>
      <c r="E28" s="32" t="s">
        <v>11</v>
      </c>
      <c r="F28" s="33"/>
      <c r="G28" s="33"/>
      <c r="H28" s="9"/>
      <c r="I28" s="32" t="s">
        <v>57</v>
      </c>
      <c r="J28" s="33"/>
      <c r="K28" s="33"/>
    </row>
    <row r="29" spans="1:11" x14ac:dyDescent="0.45">
      <c r="A29" s="10" t="s">
        <v>2</v>
      </c>
      <c r="B29" s="11" t="s">
        <v>3</v>
      </c>
      <c r="C29" s="11" t="s">
        <v>22</v>
      </c>
      <c r="D29" s="9"/>
      <c r="E29" s="10" t="s">
        <v>2</v>
      </c>
      <c r="F29" s="11" t="s">
        <v>3</v>
      </c>
      <c r="G29" s="11" t="s">
        <v>22</v>
      </c>
      <c r="H29" s="9"/>
      <c r="I29" s="10" t="s">
        <v>2</v>
      </c>
      <c r="J29" s="11" t="s">
        <v>3</v>
      </c>
      <c r="K29" s="11" t="s">
        <v>22</v>
      </c>
    </row>
    <row r="30" spans="1:11" x14ac:dyDescent="0.45">
      <c r="A30" s="20" t="s">
        <v>51</v>
      </c>
      <c r="B30" s="20">
        <v>210</v>
      </c>
      <c r="C30" s="9"/>
      <c r="D30" s="9"/>
      <c r="E30" s="20" t="s">
        <v>52</v>
      </c>
      <c r="F30" s="20">
        <v>115</v>
      </c>
      <c r="G30" s="9"/>
      <c r="H30" s="9"/>
      <c r="I30" s="26" t="s">
        <v>30</v>
      </c>
      <c r="J30" s="9">
        <v>1650</v>
      </c>
      <c r="K30" s="9"/>
    </row>
    <row r="31" spans="1:11" x14ac:dyDescent="0.45">
      <c r="A31" s="20" t="s">
        <v>50</v>
      </c>
      <c r="B31" s="20">
        <v>290</v>
      </c>
      <c r="C31" s="9"/>
      <c r="D31" s="9"/>
      <c r="E31" s="20" t="s">
        <v>53</v>
      </c>
      <c r="F31" s="20">
        <v>146</v>
      </c>
      <c r="G31" s="9"/>
      <c r="H31" s="9"/>
      <c r="I31" s="26" t="s">
        <v>29</v>
      </c>
      <c r="J31" s="9">
        <v>1980</v>
      </c>
      <c r="K31" s="9"/>
    </row>
    <row r="32" spans="1:11" x14ac:dyDescent="0.45">
      <c r="A32" s="20"/>
      <c r="B32" s="20"/>
      <c r="C32" s="9"/>
      <c r="D32" s="9"/>
      <c r="E32" s="20" t="s">
        <v>106</v>
      </c>
      <c r="F32" s="20">
        <v>250</v>
      </c>
      <c r="G32" s="9"/>
      <c r="H32" s="9"/>
      <c r="I32" s="26" t="s">
        <v>28</v>
      </c>
      <c r="J32" s="9">
        <v>2300</v>
      </c>
      <c r="K32" s="9"/>
    </row>
    <row r="33" spans="1:11" x14ac:dyDescent="0.45">
      <c r="A33" s="9"/>
      <c r="B33" s="9"/>
      <c r="C33" s="9"/>
      <c r="D33" s="9"/>
      <c r="E33" s="16"/>
      <c r="F33" s="16"/>
      <c r="G33" s="9"/>
      <c r="H33" s="9"/>
      <c r="I33" s="26"/>
      <c r="J33" s="9"/>
      <c r="K33" s="9"/>
    </row>
    <row r="34" spans="1:11" x14ac:dyDescent="0.45">
      <c r="A34" s="9"/>
      <c r="B34" s="9"/>
      <c r="C34" s="9"/>
      <c r="D34" s="9"/>
      <c r="E34" s="9"/>
      <c r="F34" s="9"/>
      <c r="G34" s="9"/>
      <c r="H34" s="9"/>
      <c r="I34" s="26"/>
      <c r="J34" s="9"/>
      <c r="K34" s="9"/>
    </row>
    <row r="35" spans="1:11" x14ac:dyDescent="0.45">
      <c r="A35" s="9"/>
      <c r="B35" s="9"/>
      <c r="C35" s="9"/>
      <c r="D35" s="9"/>
      <c r="E35" s="9"/>
      <c r="F35" s="9"/>
      <c r="G35" s="9"/>
      <c r="H35" s="9"/>
      <c r="I35" s="26"/>
      <c r="J35" s="9"/>
      <c r="K35" s="9"/>
    </row>
    <row r="36" spans="1:11" x14ac:dyDescent="0.4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4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4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4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45">
      <c r="A40" s="33"/>
      <c r="B40" s="33"/>
      <c r="C40" s="33"/>
      <c r="D40" s="9"/>
      <c r="E40" s="9"/>
      <c r="F40" s="9"/>
      <c r="G40" s="9"/>
      <c r="H40" s="9"/>
      <c r="I40" s="9"/>
      <c r="J40" s="9"/>
      <c r="K40" s="9"/>
    </row>
    <row r="41" spans="1:11" x14ac:dyDescent="0.4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45">
      <c r="A42" s="32" t="s">
        <v>13</v>
      </c>
      <c r="B42" s="33"/>
      <c r="C42" s="33"/>
      <c r="D42" s="9"/>
      <c r="E42" s="32" t="s">
        <v>43</v>
      </c>
      <c r="F42" s="33"/>
      <c r="G42" s="33"/>
      <c r="H42" s="9"/>
      <c r="I42" s="32" t="s">
        <v>14</v>
      </c>
      <c r="J42" s="33"/>
      <c r="K42" s="33"/>
    </row>
    <row r="43" spans="1:11" x14ac:dyDescent="0.45">
      <c r="A43" s="10" t="s">
        <v>2</v>
      </c>
      <c r="B43" s="11" t="s">
        <v>3</v>
      </c>
      <c r="C43" s="11" t="s">
        <v>22</v>
      </c>
      <c r="D43" s="9"/>
      <c r="E43" s="10" t="s">
        <v>2</v>
      </c>
      <c r="F43" s="11" t="s">
        <v>3</v>
      </c>
      <c r="G43" s="11" t="s">
        <v>22</v>
      </c>
      <c r="H43" s="9"/>
      <c r="I43" s="10" t="s">
        <v>2</v>
      </c>
      <c r="J43" s="11" t="s">
        <v>3</v>
      </c>
      <c r="K43" s="11" t="s">
        <v>22</v>
      </c>
    </row>
    <row r="44" spans="1:11" x14ac:dyDescent="0.45">
      <c r="A44" s="20" t="s">
        <v>40</v>
      </c>
      <c r="B44" s="20">
        <v>237</v>
      </c>
      <c r="C44" s="9"/>
      <c r="D44" s="9"/>
      <c r="E44" s="26" t="s">
        <v>44</v>
      </c>
      <c r="F44" s="9">
        <v>98</v>
      </c>
      <c r="G44" s="9"/>
      <c r="H44" s="9"/>
      <c r="I44" s="20" t="s">
        <v>38</v>
      </c>
      <c r="J44" s="20">
        <v>250</v>
      </c>
      <c r="K44" s="9"/>
    </row>
    <row r="45" spans="1:11" x14ac:dyDescent="0.45">
      <c r="A45" s="20" t="s">
        <v>42</v>
      </c>
      <c r="B45" s="20">
        <v>290</v>
      </c>
      <c r="C45" s="9"/>
      <c r="D45" s="9"/>
      <c r="E45" s="26" t="s">
        <v>45</v>
      </c>
      <c r="F45" s="9">
        <v>165</v>
      </c>
      <c r="G45" s="9"/>
      <c r="H45" s="9"/>
      <c r="I45" s="20" t="s">
        <v>39</v>
      </c>
      <c r="J45" s="20">
        <v>275</v>
      </c>
      <c r="K45" s="9"/>
    </row>
    <row r="46" spans="1:11" x14ac:dyDescent="0.45">
      <c r="A46" s="20" t="s">
        <v>41</v>
      </c>
      <c r="B46" s="20">
        <v>350</v>
      </c>
      <c r="C46" s="9"/>
      <c r="D46" s="9"/>
      <c r="E46" s="26"/>
      <c r="F46" s="9"/>
      <c r="G46" s="9"/>
      <c r="H46" s="9"/>
      <c r="I46" s="16"/>
      <c r="J46" s="16"/>
      <c r="K46" s="9"/>
    </row>
    <row r="47" spans="1:11" x14ac:dyDescent="0.45">
      <c r="A47" s="20" t="s">
        <v>49</v>
      </c>
      <c r="B47" s="20">
        <v>480</v>
      </c>
      <c r="C47" s="9"/>
      <c r="D47" s="9"/>
      <c r="E47" s="26"/>
      <c r="F47" s="9"/>
      <c r="G47" s="9"/>
      <c r="H47" s="9"/>
      <c r="I47" s="9"/>
      <c r="J47" s="9"/>
      <c r="K47" s="9"/>
    </row>
    <row r="48" spans="1:11" x14ac:dyDescent="0.45">
      <c r="A48" s="16"/>
      <c r="B48" s="16"/>
      <c r="C48" s="9"/>
      <c r="D48" s="9"/>
      <c r="E48" s="26"/>
      <c r="F48" s="9"/>
      <c r="G48" s="9"/>
      <c r="H48" s="9"/>
      <c r="I48" s="9"/>
      <c r="J48" s="9"/>
      <c r="K48" s="9"/>
    </row>
    <row r="49" spans="1:11" x14ac:dyDescent="0.45">
      <c r="A49" s="20"/>
      <c r="B49" s="20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45">
      <c r="A56" s="32" t="s">
        <v>15</v>
      </c>
      <c r="B56" s="33"/>
      <c r="C56" s="33"/>
      <c r="D56" s="9"/>
      <c r="E56" s="32" t="s">
        <v>59</v>
      </c>
      <c r="F56" s="33"/>
      <c r="G56" s="33"/>
      <c r="H56" s="9"/>
      <c r="I56" s="32" t="s">
        <v>58</v>
      </c>
      <c r="J56" s="33"/>
      <c r="K56" s="33"/>
    </row>
    <row r="57" spans="1:11" x14ac:dyDescent="0.45">
      <c r="A57" s="10" t="s">
        <v>2</v>
      </c>
      <c r="B57" s="11" t="s">
        <v>3</v>
      </c>
      <c r="C57" s="11" t="s">
        <v>22</v>
      </c>
      <c r="D57" s="9"/>
      <c r="E57" s="10" t="s">
        <v>2</v>
      </c>
      <c r="F57" s="11" t="s">
        <v>3</v>
      </c>
      <c r="G57" s="11" t="s">
        <v>22</v>
      </c>
      <c r="H57" s="9"/>
      <c r="I57" s="10" t="s">
        <v>2</v>
      </c>
      <c r="J57" s="11" t="s">
        <v>3</v>
      </c>
      <c r="K57" s="11" t="s">
        <v>22</v>
      </c>
    </row>
    <row r="58" spans="1:11" x14ac:dyDescent="0.45">
      <c r="A58" s="20" t="s">
        <v>33</v>
      </c>
      <c r="B58" s="20">
        <v>357</v>
      </c>
      <c r="C58" s="9"/>
      <c r="D58" s="9"/>
      <c r="E58" s="20" t="s">
        <v>32</v>
      </c>
      <c r="F58" s="20">
        <v>2160</v>
      </c>
      <c r="G58" s="9"/>
      <c r="H58" s="9"/>
      <c r="I58" s="26" t="s">
        <v>46</v>
      </c>
      <c r="J58" s="9">
        <v>520</v>
      </c>
      <c r="K58" s="9"/>
    </row>
    <row r="59" spans="1:11" x14ac:dyDescent="0.45">
      <c r="A59" s="20" t="s">
        <v>34</v>
      </c>
      <c r="B59" s="20">
        <v>367</v>
      </c>
      <c r="C59" s="9"/>
      <c r="D59" s="9"/>
      <c r="E59" s="20" t="s">
        <v>105</v>
      </c>
      <c r="F59" s="20">
        <v>2400</v>
      </c>
      <c r="G59" s="9"/>
      <c r="H59" s="9"/>
      <c r="I59" s="26" t="s">
        <v>47</v>
      </c>
      <c r="J59" s="9">
        <v>220</v>
      </c>
      <c r="K59" s="9"/>
    </row>
    <row r="60" spans="1:11" x14ac:dyDescent="0.45">
      <c r="A60" s="20" t="s">
        <v>35</v>
      </c>
      <c r="B60" s="20">
        <v>420</v>
      </c>
      <c r="C60" s="9"/>
      <c r="D60" s="9"/>
      <c r="E60" s="20" t="s">
        <v>70</v>
      </c>
      <c r="F60" s="20">
        <v>2760</v>
      </c>
      <c r="G60" s="9"/>
      <c r="H60" s="9"/>
      <c r="I60" s="26" t="s">
        <v>48</v>
      </c>
      <c r="J60" s="9">
        <v>460</v>
      </c>
      <c r="K60" s="9"/>
    </row>
    <row r="61" spans="1:11" x14ac:dyDescent="0.45">
      <c r="A61" s="20" t="s">
        <v>37</v>
      </c>
      <c r="B61" s="20">
        <v>450</v>
      </c>
      <c r="C61" s="9"/>
      <c r="D61" s="9"/>
      <c r="E61" s="20" t="s">
        <v>71</v>
      </c>
      <c r="F61" s="20">
        <v>2660</v>
      </c>
      <c r="G61" s="9"/>
      <c r="H61" s="9"/>
      <c r="I61" s="9"/>
      <c r="J61" s="9"/>
      <c r="K61" s="9"/>
    </row>
    <row r="62" spans="1:11" x14ac:dyDescent="0.45">
      <c r="A62" s="20" t="s">
        <v>36</v>
      </c>
      <c r="B62" s="20">
        <v>490</v>
      </c>
      <c r="C62" s="9"/>
      <c r="D62" s="9"/>
      <c r="E62" s="20" t="s">
        <v>31</v>
      </c>
      <c r="F62" s="20">
        <v>2960</v>
      </c>
      <c r="G62" s="9"/>
      <c r="H62" s="9"/>
      <c r="I62" s="9"/>
      <c r="J62" s="9"/>
      <c r="K62" s="9"/>
    </row>
    <row r="63" spans="1:11" x14ac:dyDescent="0.45">
      <c r="A63" s="9"/>
      <c r="B63" s="9"/>
      <c r="C63" s="9"/>
      <c r="D63" s="9"/>
      <c r="E63" s="20" t="s">
        <v>32</v>
      </c>
      <c r="F63" s="20">
        <v>2160</v>
      </c>
      <c r="G63" s="9"/>
      <c r="H63" s="9"/>
      <c r="I63" s="9"/>
      <c r="J63" s="9"/>
      <c r="K63" s="9"/>
    </row>
    <row r="64" spans="1:11" x14ac:dyDescent="0.4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4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4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4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4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4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45">
      <c r="A70" s="32" t="s">
        <v>18</v>
      </c>
      <c r="B70" s="33"/>
      <c r="C70" s="33"/>
      <c r="D70" s="9"/>
      <c r="E70" s="32" t="s">
        <v>19</v>
      </c>
      <c r="F70" s="33"/>
      <c r="G70" s="33"/>
      <c r="H70" s="9"/>
      <c r="I70" s="9"/>
      <c r="J70" s="9"/>
      <c r="K70" s="9"/>
    </row>
    <row r="71" spans="1:11" x14ac:dyDescent="0.45">
      <c r="A71" s="10" t="s">
        <v>2</v>
      </c>
      <c r="B71" s="11" t="s">
        <v>3</v>
      </c>
      <c r="C71" s="11" t="s">
        <v>22</v>
      </c>
      <c r="D71" s="9"/>
      <c r="E71" s="10" t="s">
        <v>2</v>
      </c>
      <c r="F71" s="11" t="s">
        <v>3</v>
      </c>
      <c r="G71" s="11" t="s">
        <v>22</v>
      </c>
      <c r="H71" s="9"/>
      <c r="I71" s="9"/>
      <c r="J71" s="9"/>
      <c r="K71" s="9"/>
    </row>
    <row r="72" spans="1:11" x14ac:dyDescent="0.45">
      <c r="A72" s="9" t="s">
        <v>109</v>
      </c>
      <c r="B72" s="9">
        <v>2250</v>
      </c>
      <c r="C72" s="9"/>
      <c r="D72" s="9"/>
      <c r="E72" s="24" t="s">
        <v>54</v>
      </c>
      <c r="F72" s="24">
        <v>2070</v>
      </c>
      <c r="G72" s="25"/>
      <c r="H72" s="9"/>
      <c r="I72" s="9"/>
      <c r="J72" s="9"/>
      <c r="K72" s="9"/>
    </row>
    <row r="73" spans="1:11" x14ac:dyDescent="0.45">
      <c r="A73" s="9"/>
      <c r="B73" s="9"/>
      <c r="C73" s="9"/>
      <c r="D73" s="9"/>
      <c r="E73" s="24" t="s">
        <v>55</v>
      </c>
      <c r="F73" s="24">
        <v>2915</v>
      </c>
      <c r="G73" s="25"/>
      <c r="H73" s="9"/>
      <c r="I73" s="9"/>
      <c r="J73" s="9"/>
      <c r="K73" s="9"/>
    </row>
    <row r="74" spans="1:11" x14ac:dyDescent="0.45">
      <c r="A74" s="9"/>
      <c r="B74" s="9"/>
      <c r="C74" s="9"/>
      <c r="D74" s="9"/>
      <c r="E74" s="24" t="s">
        <v>108</v>
      </c>
      <c r="F74" s="24">
        <v>3080</v>
      </c>
      <c r="G74" s="25"/>
      <c r="H74" s="9"/>
      <c r="I74" s="9"/>
      <c r="J74" s="9"/>
      <c r="K74" s="9"/>
    </row>
    <row r="75" spans="1:11" x14ac:dyDescent="0.45">
      <c r="A75" s="9"/>
      <c r="B75" s="9"/>
      <c r="C75" s="9"/>
      <c r="D75" s="9"/>
      <c r="E75" s="24"/>
      <c r="F75" s="24"/>
      <c r="G75" s="25"/>
      <c r="H75" s="9"/>
      <c r="I75" s="9"/>
      <c r="J75" s="9"/>
      <c r="K75" s="9"/>
    </row>
    <row r="76" spans="1:11" x14ac:dyDescent="0.45">
      <c r="A76" s="9"/>
      <c r="B76" s="9"/>
      <c r="C76" s="9"/>
      <c r="D76" s="9"/>
      <c r="E76" s="24"/>
      <c r="F76" s="24"/>
      <c r="G76" s="25"/>
      <c r="H76" s="9"/>
      <c r="I76" s="9"/>
      <c r="J76" s="9"/>
      <c r="K76" s="9"/>
    </row>
    <row r="77" spans="1:11" x14ac:dyDescent="0.45">
      <c r="A77" s="9"/>
      <c r="B77" s="9"/>
      <c r="C77" s="9"/>
      <c r="D77" s="9"/>
      <c r="E77" s="24"/>
      <c r="F77" s="24"/>
      <c r="G77" s="25"/>
      <c r="H77" s="9"/>
      <c r="I77" s="9"/>
      <c r="J77" s="9"/>
      <c r="K77" s="9"/>
    </row>
    <row r="78" spans="1:11" x14ac:dyDescent="0.45">
      <c r="A78" s="9"/>
      <c r="B78" s="9"/>
      <c r="C78" s="9"/>
      <c r="D78" s="9"/>
      <c r="E78" s="24"/>
      <c r="F78" s="24"/>
      <c r="G78" s="25"/>
      <c r="H78" s="9"/>
      <c r="I78" s="9"/>
      <c r="J78" s="9"/>
      <c r="K78" s="9"/>
    </row>
    <row r="79" spans="1:11" x14ac:dyDescent="0.4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4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4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4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4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4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4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4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4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4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4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4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4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4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4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4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4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4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4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4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4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4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4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4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4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4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45">
      <c r="A105" s="33"/>
      <c r="B105" s="33"/>
      <c r="C105" s="33"/>
      <c r="D105" s="9"/>
      <c r="E105" s="9"/>
      <c r="F105" s="9"/>
      <c r="G105" s="9"/>
      <c r="H105" s="9"/>
      <c r="I105" s="9"/>
      <c r="J105" s="9"/>
      <c r="K105" s="9"/>
    </row>
    <row r="106" spans="1:11" x14ac:dyDescent="0.4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4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4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4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4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4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4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4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4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4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4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4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45">
      <c r="A118" s="33"/>
      <c r="B118" s="33"/>
      <c r="C118" s="33"/>
      <c r="D118" s="9"/>
      <c r="E118" s="9"/>
      <c r="F118" s="9"/>
      <c r="G118" s="9"/>
      <c r="H118" s="9"/>
      <c r="I118" s="9"/>
      <c r="J118" s="9"/>
      <c r="K118" s="9"/>
    </row>
    <row r="119" spans="1:11" x14ac:dyDescent="0.4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4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4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4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4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4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4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4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4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4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4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4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4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4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4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4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4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4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4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4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4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4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4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4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4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45">
      <c r="A144" s="33"/>
      <c r="B144" s="33"/>
      <c r="C144" s="33"/>
      <c r="D144" s="9"/>
      <c r="E144" s="9"/>
      <c r="F144" s="9"/>
      <c r="G144" s="9"/>
      <c r="H144" s="9"/>
      <c r="I144" s="9"/>
      <c r="J144" s="9"/>
      <c r="K144" s="9"/>
    </row>
    <row r="145" spans="1:11" x14ac:dyDescent="0.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4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4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4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4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4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4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4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4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4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4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4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45">
      <c r="A157" s="33"/>
      <c r="B157" s="33"/>
      <c r="C157" s="33"/>
      <c r="D157" s="9"/>
      <c r="E157" s="9"/>
      <c r="F157" s="9"/>
      <c r="G157" s="9"/>
      <c r="H157" s="9"/>
      <c r="I157" s="9"/>
      <c r="J157" s="9"/>
      <c r="K157" s="9"/>
    </row>
    <row r="158" spans="1:11" x14ac:dyDescent="0.4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4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4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4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4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4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4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4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4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4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4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4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4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4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4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4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4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4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4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4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4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4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4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4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4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45">
      <c r="A183" s="33"/>
      <c r="B183" s="33"/>
      <c r="C183" s="33"/>
      <c r="D183" s="9"/>
      <c r="E183" s="9"/>
      <c r="F183" s="9"/>
      <c r="G183" s="9"/>
      <c r="H183" s="9"/>
      <c r="I183" s="9"/>
      <c r="J183" s="9"/>
      <c r="K183" s="9"/>
    </row>
    <row r="184" spans="1:11" x14ac:dyDescent="0.4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4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4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4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4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4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4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4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4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4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4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4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45">
      <c r="A196" s="33"/>
      <c r="B196" s="33"/>
      <c r="C196" s="33"/>
      <c r="D196" s="9"/>
      <c r="E196" s="9"/>
      <c r="F196" s="9"/>
      <c r="G196" s="9"/>
      <c r="H196" s="9"/>
      <c r="I196" s="9"/>
      <c r="J196" s="9"/>
      <c r="K196" s="9"/>
    </row>
    <row r="197" spans="1:11" x14ac:dyDescent="0.4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4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4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4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4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4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4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4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4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4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x14ac:dyDescent="0.4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 x14ac:dyDescent="0.4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 x14ac:dyDescent="0.45">
      <c r="A209" s="33"/>
      <c r="B209" s="33"/>
      <c r="C209" s="33"/>
      <c r="D209" s="9"/>
      <c r="E209" s="9"/>
      <c r="F209" s="9"/>
      <c r="G209" s="9"/>
      <c r="H209" s="9"/>
      <c r="I209" s="9"/>
      <c r="J209" s="9"/>
      <c r="K209" s="9"/>
    </row>
  </sheetData>
  <mergeCells count="27">
    <mergeCell ref="A196:C196"/>
    <mergeCell ref="A209:C209"/>
    <mergeCell ref="E1:G1"/>
    <mergeCell ref="A42:C42"/>
    <mergeCell ref="E42:G42"/>
    <mergeCell ref="A157:C157"/>
    <mergeCell ref="A183:C183"/>
    <mergeCell ref="A40:C40"/>
    <mergeCell ref="I1:K1"/>
    <mergeCell ref="A15:C15"/>
    <mergeCell ref="E15:G15"/>
    <mergeCell ref="I15:K15"/>
    <mergeCell ref="A28:C28"/>
    <mergeCell ref="E28:G28"/>
    <mergeCell ref="I28:K28"/>
    <mergeCell ref="A1:C1"/>
    <mergeCell ref="A14:C14"/>
    <mergeCell ref="A27:C27"/>
    <mergeCell ref="I42:K42"/>
    <mergeCell ref="A56:C56"/>
    <mergeCell ref="E56:G56"/>
    <mergeCell ref="I56:K56"/>
    <mergeCell ref="A144:C144"/>
    <mergeCell ref="A105:C105"/>
    <mergeCell ref="A118:C118"/>
    <mergeCell ref="A70:C70"/>
    <mergeCell ref="E70:G70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17</vt:i4>
      </vt:variant>
    </vt:vector>
  </HeadingPairs>
  <TitlesOfParts>
    <vt:vector size="19" baseType="lpstr">
      <vt:lpstr>Configuratore Explorer</vt:lpstr>
      <vt:lpstr>Database Componenti</vt:lpstr>
      <vt:lpstr>AMMORTIZZATORE</vt:lpstr>
      <vt:lpstr>'Configuratore Explorer'!Attaccomanubrio</vt:lpstr>
      <vt:lpstr>Batteria</vt:lpstr>
      <vt:lpstr>Catena</vt:lpstr>
      <vt:lpstr>Coperture</vt:lpstr>
      <vt:lpstr>Corona</vt:lpstr>
      <vt:lpstr>Deragliatore</vt:lpstr>
      <vt:lpstr>DISCHI</vt:lpstr>
      <vt:lpstr>FORCELLA</vt:lpstr>
      <vt:lpstr>FRENI</vt:lpstr>
      <vt:lpstr>Inserti</vt:lpstr>
      <vt:lpstr>Manubrio</vt:lpstr>
      <vt:lpstr>Motore</vt:lpstr>
      <vt:lpstr>Paccopignoni</vt:lpstr>
      <vt:lpstr>Reggisella</vt:lpstr>
      <vt:lpstr>Ruote</vt:lpstr>
      <vt:lpstr>Sella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andrea agazzini</cp:lastModifiedBy>
  <dcterms:created xsi:type="dcterms:W3CDTF">2025-10-30T09:59:29Z</dcterms:created>
  <dcterms:modified xsi:type="dcterms:W3CDTF">2025-11-03T19:00:03Z</dcterms:modified>
</cp:coreProperties>
</file>